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jaramillo\Desktop\TARIFARIOS 2024\"/>
    </mc:Choice>
  </mc:AlternateContent>
  <xr:revisionPtr revIDLastSave="0" documentId="13_ncr:1_{0242DCD6-1AF0-429D-A969-3FAA01F2A171}" xr6:coauthVersionLast="36" xr6:coauthVersionMax="36" xr10:uidLastSave="{00000000-0000-0000-0000-000000000000}"/>
  <bookViews>
    <workbookView xWindow="0" yWindow="0" windowWidth="20490" windowHeight="7125" xr2:uid="{78C66020-5A14-43B5-AF16-697828C4396E}"/>
  </bookViews>
  <sheets>
    <sheet name="TarifarioMediación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24" i="2" l="1"/>
  <c r="B23" i="2"/>
  <c r="B22" i="2"/>
  <c r="B21" i="2"/>
  <c r="B20" i="2"/>
  <c r="B19" i="2"/>
  <c r="B18" i="2"/>
  <c r="B17" i="2"/>
  <c r="B16" i="2"/>
  <c r="B15" i="2"/>
  <c r="D29" i="2" s="1"/>
  <c r="D31" i="2" s="1"/>
  <c r="B14" i="2"/>
  <c r="B13" i="2"/>
  <c r="B12" i="2"/>
  <c r="B11" i="2"/>
  <c r="B10" i="2"/>
  <c r="B9" i="2"/>
  <c r="B8" i="2"/>
  <c r="D20" i="2"/>
  <c r="E19" i="2" s="1"/>
  <c r="D19" i="2"/>
  <c r="E18" i="2" l="1"/>
  <c r="D21" i="2"/>
  <c r="D22" i="2" l="1"/>
  <c r="E20" i="2"/>
  <c r="D23" i="2" l="1"/>
  <c r="E21" i="2"/>
  <c r="D24" i="2" l="1"/>
  <c r="E22" i="2"/>
  <c r="E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cmarsan</author>
  </authors>
  <commentList>
    <comment ref="D33" authorId="0" shapeId="0" xr:uid="{ED36EEDB-F12D-4818-B422-435C0E318F8C}">
      <text>
        <r>
          <rPr>
            <b/>
            <sz val="8"/>
            <color indexed="10"/>
            <rFont val="Tahoma"/>
            <family val="2"/>
          </rPr>
          <t>mijaramillo:</t>
        </r>
        <r>
          <rPr>
            <sz val="8"/>
            <color indexed="10"/>
            <rFont val="Tahoma"/>
            <family val="2"/>
          </rPr>
          <t xml:space="preserve">
Multiplicado por número de horas trabajadas del mediador.
</t>
        </r>
        <r>
          <rPr>
            <b/>
            <sz val="8"/>
            <color indexed="10"/>
            <rFont val="Tahoma"/>
            <family val="2"/>
          </rPr>
          <t>Ejemplo: *2</t>
        </r>
      </text>
    </comment>
  </commentList>
</comments>
</file>

<file path=xl/sharedStrings.xml><?xml version="1.0" encoding="utf-8"?>
<sst xmlns="http://schemas.openxmlformats.org/spreadsheetml/2006/main" count="19" uniqueCount="19">
  <si>
    <t>TARIFARIO PARA EL CÁLCULO DEL COSTO TOTAL DE MEDIACIONES</t>
  </si>
  <si>
    <t>DENTRO DEL JUICIO ARBITRAL Y EXTRAPROCESO</t>
  </si>
  <si>
    <t>Cuantía US $</t>
  </si>
  <si>
    <t>Tarifa</t>
  </si>
  <si>
    <t>Desde</t>
  </si>
  <si>
    <t>Hasta</t>
  </si>
  <si>
    <t>F. Básica</t>
  </si>
  <si>
    <t>Por mil Exceso</t>
  </si>
  <si>
    <t>en adelante</t>
  </si>
  <si>
    <t>NOTA:</t>
  </si>
  <si>
    <t>El contenido de la presente tabla de cálculo de costos por mediación es meramente informativo y referencial, no constituye una oferta de servicios, en los términos del Código Civil, Código de Comercio, Ley Orgánica de Defensa al Consumidor, Ley de Comercio Electrónico y otra legislación aplicable.</t>
  </si>
  <si>
    <t>Escribir la cuantía de
 la mediación aquí, 
si se ha suscrito
ACTA DE MEDIACIÓN:</t>
  </si>
  <si>
    <t>ACTA DE MEDIACIÓN POR (Tres (3) reuniones):</t>
  </si>
  <si>
    <t>CONSTANCIA DE IMPOSIBILIDAD DE MEDIACIÓN:</t>
  </si>
  <si>
    <t>ACTA DE MEDIACIÓN POR (Una (1) reunión):</t>
  </si>
  <si>
    <t>Costos Iniciales</t>
  </si>
  <si>
    <t>ACTA DE IMPOSIBILIDAD DE MEDIACIÓN:</t>
  </si>
  <si>
    <t>Los resultados abajo incluyen los 15% IVA.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</si>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</sst>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$&quot;\ #,##0.00"/>
    <numFmt numFmtId="165" formatCode="_ * #,##0_ ;_ * \-#,##0_ ;_ * &quot;-&quot;??_ ;_ @_ "/>
    <numFmt numFmtId="166" formatCode="_(* #,##0.00_);_(* \(#,##0.00\);_(* &quot;-&quot;??_);_(@_)"/>
    <numFmt numFmtId="167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3"/>
      <color indexed="12"/>
      <name val="Arial"/>
      <family val="2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7">
    <xf numFmtId="0" fontId="0" fillId="0" borderId="0" xfId="0"/>
    <xf numFmtId="164" fontId="2" fillId="0" borderId="1" xfId="0" applyNumberFormat="1" applyFont="1" applyBorder="1" applyAlignment="1">
      <alignment horizontal="center" wrapText="1"/>
    </xf>
    <xf numFmtId="167" fontId="0" fillId="0" borderId="0" xfId="2" applyNumberFormat="1" applyFont="1"/>
    <xf numFmtId="166" fontId="0" fillId="0" borderId="0" xfId="1" applyFont="1"/>
    <xf numFmtId="0" fontId="4" fillId="0" borderId="0" xfId="0" applyFont="1"/>
    <xf numFmtId="164" fontId="5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 applyAlignment="1" applyProtection="1">
      <alignment horizontal="right" vertical="justify" wrapText="1"/>
      <protection locked="0"/>
    </xf>
    <xf numFmtId="164" fontId="6" fillId="0" borderId="0" xfId="0" applyNumberFormat="1" applyFont="1" applyFill="1"/>
    <xf numFmtId="0" fontId="7" fillId="0" borderId="0" xfId="0" applyFont="1" applyAlignment="1">
      <alignment horizontal="left" vertical="center"/>
    </xf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3" fontId="13" fillId="0" borderId="0" xfId="3" applyNumberFormat="1" applyFont="1" applyFill="1"/>
    <xf numFmtId="0" fontId="14" fillId="0" borderId="8" xfId="0" applyFont="1" applyBorder="1" applyAlignment="1">
      <alignment horizontal="center"/>
    </xf>
    <xf numFmtId="43" fontId="14" fillId="0" borderId="9" xfId="0" applyNumberFormat="1" applyFont="1" applyBorder="1"/>
    <xf numFmtId="43" fontId="14" fillId="0" borderId="7" xfId="0" applyNumberFormat="1" applyFont="1" applyBorder="1"/>
    <xf numFmtId="43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0" fontId="14" fillId="0" borderId="8" xfId="0" applyFont="1" applyFill="1" applyBorder="1" applyAlignment="1">
      <alignment horizontal="center"/>
    </xf>
    <xf numFmtId="43" fontId="14" fillId="0" borderId="9" xfId="0" applyNumberFormat="1" applyFont="1" applyFill="1" applyBorder="1"/>
    <xf numFmtId="43" fontId="14" fillId="0" borderId="7" xfId="0" applyNumberFormat="1" applyFont="1" applyFill="1" applyBorder="1"/>
    <xf numFmtId="0" fontId="14" fillId="0" borderId="10" xfId="0" applyFont="1" applyBorder="1" applyAlignment="1">
      <alignment horizontal="center"/>
    </xf>
    <xf numFmtId="43" fontId="14" fillId="0" borderId="11" xfId="0" applyNumberFormat="1" applyFont="1" applyBorder="1"/>
    <xf numFmtId="43" fontId="14" fillId="0" borderId="12" xfId="0" applyNumberFormat="1" applyFont="1" applyBorder="1"/>
    <xf numFmtId="43" fontId="14" fillId="0" borderId="13" xfId="0" applyNumberFormat="1" applyFont="1" applyBorder="1"/>
    <xf numFmtId="43" fontId="14" fillId="0" borderId="14" xfId="0" applyNumberFormat="1" applyFont="1" applyBorder="1"/>
    <xf numFmtId="0" fontId="14" fillId="0" borderId="15" xfId="0" applyFont="1" applyBorder="1" applyAlignment="1">
      <alignment horizontal="center"/>
    </xf>
    <xf numFmtId="43" fontId="14" fillId="0" borderId="16" xfId="0" applyNumberFormat="1" applyFont="1" applyBorder="1"/>
    <xf numFmtId="43" fontId="14" fillId="0" borderId="17" xfId="0" applyNumberFormat="1" applyFont="1" applyBorder="1"/>
    <xf numFmtId="0" fontId="14" fillId="0" borderId="18" xfId="0" applyFont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2" fillId="3" borderId="0" xfId="3" applyNumberFormat="1" applyFont="1" applyFill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10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6" fontId="11" fillId="0" borderId="21" xfId="1" applyFont="1" applyBorder="1" applyAlignment="1">
      <alignment horizontal="center"/>
    </xf>
    <xf numFmtId="166" fontId="11" fillId="0" borderId="20" xfId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Alignment="1"/>
  </cellXfs>
  <cellStyles count="4">
    <cellStyle name="Good" xfId="3" xr:uid="{9D22DD63-01D6-49B9-8109-95F68D13FE83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D317-9C0B-4EF9-9600-FEE30020B5DC}">
  <dimension ref="A2:O39"/>
  <sheetViews>
    <sheetView tabSelected="1" topLeftCell="A19" workbookViewId="0">
      <selection activeCell="B22" sqref="B22"/>
    </sheetView>
  </sheetViews>
  <sheetFormatPr baseColWidth="10" defaultRowHeight="14.25" x14ac:dyDescent="0.2"/>
  <cols>
    <col min="1" max="1" width="22.5" style="10" customWidth="1"/>
    <col min="2" max="2" width="15.125" style="10" bestFit="1" customWidth="1"/>
    <col min="3" max="3" width="12" style="10" customWidth="1"/>
    <col min="4" max="4" width="14.375" style="10" customWidth="1"/>
    <col min="5" max="5" width="14.625" style="10" customWidth="1"/>
    <col min="6" max="6" width="14.375" style="10" customWidth="1"/>
    <col min="7" max="7" width="13.375" style="10" customWidth="1"/>
    <col min="8" max="11" width="11" style="10"/>
    <col min="12" max="12" width="13.625" style="10" bestFit="1" customWidth="1"/>
    <col min="13" max="16384" width="11" style="10"/>
  </cols>
  <sheetData>
    <row r="2" spans="1:14" ht="14.25" customHeight="1" x14ac:dyDescent="0.25">
      <c r="C2" s="41" t="s">
        <v>0</v>
      </c>
      <c r="D2" s="41"/>
      <c r="E2" s="41"/>
      <c r="F2" s="41"/>
      <c r="G2" s="41"/>
    </row>
    <row r="3" spans="1:14" ht="15" x14ac:dyDescent="0.25">
      <c r="C3" s="41" t="s">
        <v>1</v>
      </c>
      <c r="D3" s="41"/>
      <c r="E3" s="41"/>
      <c r="F3" s="41"/>
      <c r="G3" s="41"/>
    </row>
    <row r="4" spans="1:14" ht="15" thickBot="1" x14ac:dyDescent="0.25"/>
    <row r="5" spans="1:14" ht="17.25" thickTop="1" x14ac:dyDescent="0.2">
      <c r="B5" s="1"/>
      <c r="C5" s="42" t="s">
        <v>2</v>
      </c>
      <c r="D5" s="43"/>
      <c r="E5" s="44"/>
      <c r="F5" s="42" t="s">
        <v>3</v>
      </c>
      <c r="G5" s="44"/>
    </row>
    <row r="6" spans="1:14" ht="51" x14ac:dyDescent="0.2">
      <c r="A6" s="11" t="s">
        <v>11</v>
      </c>
      <c r="B6" s="38">
        <v>56000</v>
      </c>
      <c r="C6" s="36" t="s">
        <v>18</v>
      </c>
      <c r="D6" s="37" t="s">
        <v>4</v>
      </c>
      <c r="E6" s="12" t="s">
        <v>5</v>
      </c>
      <c r="F6" s="13" t="s">
        <v>6</v>
      </c>
      <c r="G6" s="12" t="s">
        <v>7</v>
      </c>
    </row>
    <row r="7" spans="1:14" x14ac:dyDescent="0.2">
      <c r="B7" s="14">
        <f t="shared" ref="B7:B24" si="0">(ROUND(($B$6-D7)/1000*(G7),0)+F7)*1.15</f>
        <v>55.199999999999996</v>
      </c>
      <c r="C7" s="15">
        <v>1</v>
      </c>
      <c r="D7" s="16">
        <v>0</v>
      </c>
      <c r="E7" s="17">
        <v>499</v>
      </c>
      <c r="F7" s="16">
        <v>48</v>
      </c>
      <c r="G7" s="17">
        <v>0</v>
      </c>
    </row>
    <row r="8" spans="1:14" x14ac:dyDescent="0.2">
      <c r="B8" s="14">
        <f t="shared" si="0"/>
        <v>1529.4999999999998</v>
      </c>
      <c r="C8" s="15">
        <v>2</v>
      </c>
      <c r="D8" s="16">
        <v>500</v>
      </c>
      <c r="E8" s="17">
        <v>999</v>
      </c>
      <c r="F8" s="16">
        <v>48</v>
      </c>
      <c r="G8" s="17">
        <v>23.1</v>
      </c>
      <c r="L8" s="18"/>
      <c r="N8" s="19"/>
    </row>
    <row r="9" spans="1:14" x14ac:dyDescent="0.2">
      <c r="B9" s="14">
        <f t="shared" si="0"/>
        <v>1397.25</v>
      </c>
      <c r="C9" s="15">
        <v>3</v>
      </c>
      <c r="D9" s="16">
        <v>1000</v>
      </c>
      <c r="E9" s="17">
        <v>1999</v>
      </c>
      <c r="F9" s="16">
        <v>60</v>
      </c>
      <c r="G9" s="17">
        <v>21</v>
      </c>
      <c r="I9" s="20"/>
      <c r="J9" s="2"/>
      <c r="L9" s="18"/>
      <c r="N9" s="19"/>
    </row>
    <row r="10" spans="1:14" x14ac:dyDescent="0.2">
      <c r="B10" s="14">
        <f t="shared" si="0"/>
        <v>1278.8</v>
      </c>
      <c r="C10" s="15">
        <v>4</v>
      </c>
      <c r="D10" s="16">
        <v>2000</v>
      </c>
      <c r="E10" s="17">
        <v>3999</v>
      </c>
      <c r="F10" s="16">
        <v>81</v>
      </c>
      <c r="G10" s="17">
        <v>19.09</v>
      </c>
      <c r="I10" s="20"/>
      <c r="J10" s="2"/>
      <c r="L10" s="18"/>
      <c r="N10" s="19"/>
    </row>
    <row r="11" spans="1:14" x14ac:dyDescent="0.2">
      <c r="B11" s="14">
        <f t="shared" si="0"/>
        <v>1175.3</v>
      </c>
      <c r="C11" s="15">
        <v>5</v>
      </c>
      <c r="D11" s="16">
        <v>4000</v>
      </c>
      <c r="E11" s="17">
        <v>7999</v>
      </c>
      <c r="F11" s="16">
        <v>120</v>
      </c>
      <c r="G11" s="17">
        <v>17.350000000000001</v>
      </c>
      <c r="I11" s="20"/>
      <c r="J11" s="2"/>
      <c r="L11" s="18"/>
      <c r="N11" s="19"/>
    </row>
    <row r="12" spans="1:14" x14ac:dyDescent="0.2">
      <c r="B12" s="14">
        <f t="shared" si="0"/>
        <v>1089.05</v>
      </c>
      <c r="C12" s="15">
        <v>6</v>
      </c>
      <c r="D12" s="16">
        <v>8000</v>
      </c>
      <c r="E12" s="17">
        <v>15999</v>
      </c>
      <c r="F12" s="16">
        <v>190</v>
      </c>
      <c r="G12" s="17">
        <v>15.77</v>
      </c>
      <c r="I12" s="20"/>
      <c r="J12" s="2"/>
      <c r="L12" s="18"/>
      <c r="N12" s="19"/>
    </row>
    <row r="13" spans="1:14" x14ac:dyDescent="0.2">
      <c r="A13" s="21"/>
      <c r="B13" s="14">
        <f t="shared" si="0"/>
        <v>1024.6499999999999</v>
      </c>
      <c r="C13" s="22">
        <v>7</v>
      </c>
      <c r="D13" s="23">
        <v>16000</v>
      </c>
      <c r="E13" s="24">
        <v>31999</v>
      </c>
      <c r="F13" s="23">
        <v>317</v>
      </c>
      <c r="G13" s="24">
        <v>14.34</v>
      </c>
      <c r="I13" s="20"/>
      <c r="J13" s="2"/>
      <c r="L13" s="18"/>
      <c r="N13" s="19"/>
    </row>
    <row r="14" spans="1:14" x14ac:dyDescent="0.2">
      <c r="B14" s="14">
        <f t="shared" si="0"/>
        <v>988.99999999999989</v>
      </c>
      <c r="C14" s="15">
        <v>8</v>
      </c>
      <c r="D14" s="16">
        <v>32000</v>
      </c>
      <c r="E14" s="17">
        <v>63999</v>
      </c>
      <c r="F14" s="16">
        <v>547</v>
      </c>
      <c r="G14" s="17">
        <v>13.04</v>
      </c>
      <c r="I14" s="20"/>
      <c r="J14" s="2"/>
      <c r="L14" s="18"/>
      <c r="N14" s="19"/>
    </row>
    <row r="15" spans="1:14" x14ac:dyDescent="0.2">
      <c r="B15" s="14">
        <f t="shared" si="0"/>
        <v>1000.4999999999999</v>
      </c>
      <c r="C15" s="15">
        <v>9</v>
      </c>
      <c r="D15" s="16">
        <v>64000</v>
      </c>
      <c r="E15" s="17">
        <v>127999</v>
      </c>
      <c r="F15" s="16">
        <v>965</v>
      </c>
      <c r="G15" s="17">
        <v>11.85</v>
      </c>
      <c r="I15" s="20"/>
      <c r="J15" s="2"/>
      <c r="L15" s="18"/>
      <c r="N15" s="19"/>
    </row>
    <row r="16" spans="1:14" x14ac:dyDescent="0.2">
      <c r="B16" s="14">
        <f t="shared" si="0"/>
        <v>1091.3499999999999</v>
      </c>
      <c r="C16" s="15">
        <v>10</v>
      </c>
      <c r="D16" s="16">
        <v>128000</v>
      </c>
      <c r="E16" s="17">
        <v>255999</v>
      </c>
      <c r="F16" s="16">
        <v>1724</v>
      </c>
      <c r="G16" s="17">
        <v>10.77</v>
      </c>
      <c r="I16" s="20"/>
      <c r="J16" s="2"/>
      <c r="L16" s="18"/>
      <c r="N16" s="19"/>
    </row>
    <row r="17" spans="1:15" x14ac:dyDescent="0.2">
      <c r="B17" s="14">
        <f t="shared" si="0"/>
        <v>1316.75</v>
      </c>
      <c r="C17" s="15">
        <v>11</v>
      </c>
      <c r="D17" s="16">
        <v>256000</v>
      </c>
      <c r="E17" s="17">
        <v>511999</v>
      </c>
      <c r="F17" s="16">
        <v>3103</v>
      </c>
      <c r="G17" s="17">
        <v>9.7899999999999991</v>
      </c>
      <c r="I17" s="20"/>
      <c r="J17" s="2"/>
      <c r="L17" s="18"/>
      <c r="N17" s="19"/>
    </row>
    <row r="18" spans="1:15" x14ac:dyDescent="0.2">
      <c r="B18" s="14">
        <f t="shared" si="0"/>
        <v>1784.8</v>
      </c>
      <c r="C18" s="15">
        <v>12</v>
      </c>
      <c r="D18" s="16">
        <v>512000</v>
      </c>
      <c r="E18" s="17">
        <f>+D19-1</f>
        <v>1023999</v>
      </c>
      <c r="F18" s="16">
        <v>5610</v>
      </c>
      <c r="G18" s="17">
        <v>8.9</v>
      </c>
      <c r="I18" s="20"/>
      <c r="J18" s="2"/>
      <c r="L18" s="18"/>
      <c r="N18" s="19"/>
      <c r="O18" s="20"/>
    </row>
    <row r="19" spans="1:15" x14ac:dyDescent="0.2">
      <c r="B19" s="14">
        <f t="shared" si="0"/>
        <v>2686.3999999999996</v>
      </c>
      <c r="C19" s="25">
        <v>13</v>
      </c>
      <c r="D19" s="26">
        <f>+D18*2</f>
        <v>1024000</v>
      </c>
      <c r="E19" s="27">
        <f t="shared" ref="E19:E23" si="1">+D20-1</f>
        <v>2047999</v>
      </c>
      <c r="F19" s="28">
        <v>10167</v>
      </c>
      <c r="G19" s="29">
        <v>8.09</v>
      </c>
      <c r="J19" s="2"/>
      <c r="L19" s="18"/>
      <c r="N19" s="19"/>
      <c r="O19" s="20"/>
    </row>
    <row r="20" spans="1:15" x14ac:dyDescent="0.2">
      <c r="B20" s="14">
        <f t="shared" si="0"/>
        <v>4382.6499999999996</v>
      </c>
      <c r="C20" s="30">
        <v>14</v>
      </c>
      <c r="D20" s="31">
        <f t="shared" ref="D20:D24" si="2">+D19*2</f>
        <v>2048000</v>
      </c>
      <c r="E20" s="32">
        <f t="shared" si="1"/>
        <v>4095999</v>
      </c>
      <c r="F20" s="28">
        <v>18452</v>
      </c>
      <c r="G20" s="32">
        <v>7.35</v>
      </c>
      <c r="J20" s="2"/>
      <c r="L20" s="18"/>
      <c r="N20" s="19"/>
      <c r="O20" s="20"/>
    </row>
    <row r="21" spans="1:15" x14ac:dyDescent="0.2">
      <c r="B21" s="14">
        <f t="shared" si="0"/>
        <v>7495.7</v>
      </c>
      <c r="C21" s="30">
        <v>15</v>
      </c>
      <c r="D21" s="31">
        <f t="shared" si="2"/>
        <v>4096000</v>
      </c>
      <c r="E21" s="32">
        <f t="shared" si="1"/>
        <v>8191999</v>
      </c>
      <c r="F21" s="28">
        <v>33505</v>
      </c>
      <c r="G21" s="32">
        <v>6.68</v>
      </c>
      <c r="J21" s="2"/>
      <c r="L21" s="18"/>
      <c r="N21" s="19"/>
      <c r="O21" s="20"/>
    </row>
    <row r="22" spans="1:15" x14ac:dyDescent="0.2">
      <c r="B22" s="14">
        <f t="shared" si="0"/>
        <v>13203.15</v>
      </c>
      <c r="C22" s="30">
        <v>16</v>
      </c>
      <c r="D22" s="31">
        <f t="shared" si="2"/>
        <v>8192000</v>
      </c>
      <c r="E22" s="32">
        <f t="shared" si="1"/>
        <v>16383999</v>
      </c>
      <c r="F22" s="28">
        <v>60867</v>
      </c>
      <c r="G22" s="32">
        <v>6.07</v>
      </c>
      <c r="J22" s="2"/>
      <c r="L22" s="18"/>
      <c r="N22" s="19"/>
      <c r="O22" s="20"/>
    </row>
    <row r="23" spans="1:15" x14ac:dyDescent="0.2">
      <c r="B23" s="14">
        <f t="shared" si="0"/>
        <v>23531.3</v>
      </c>
      <c r="C23" s="30">
        <v>17</v>
      </c>
      <c r="D23" s="31">
        <f t="shared" si="2"/>
        <v>16384000</v>
      </c>
      <c r="E23" s="32">
        <f t="shared" si="1"/>
        <v>32767999</v>
      </c>
      <c r="F23" s="28">
        <v>110593</v>
      </c>
      <c r="G23" s="32">
        <v>5.52</v>
      </c>
      <c r="J23" s="2"/>
      <c r="L23" s="18"/>
      <c r="N23" s="19"/>
    </row>
    <row r="24" spans="1:15" x14ac:dyDescent="0.2">
      <c r="B24" s="14">
        <f t="shared" si="0"/>
        <v>42341.85</v>
      </c>
      <c r="C24" s="30">
        <v>18</v>
      </c>
      <c r="D24" s="31">
        <f t="shared" si="2"/>
        <v>32768000</v>
      </c>
      <c r="E24" s="32" t="s">
        <v>8</v>
      </c>
      <c r="F24" s="28">
        <v>201033</v>
      </c>
      <c r="G24" s="32">
        <v>5.0199999999999996</v>
      </c>
      <c r="J24" s="2"/>
      <c r="L24" s="18"/>
      <c r="N24" s="19"/>
    </row>
    <row r="25" spans="1:15" ht="15" thickBot="1" x14ac:dyDescent="0.25">
      <c r="C25" s="33">
        <v>19</v>
      </c>
      <c r="D25" s="45" t="s">
        <v>15</v>
      </c>
      <c r="E25" s="46"/>
      <c r="F25" s="47">
        <v>120</v>
      </c>
      <c r="G25" s="48"/>
    </row>
    <row r="26" spans="1:15" ht="15" thickTop="1" x14ac:dyDescent="0.2">
      <c r="I26" s="18"/>
    </row>
    <row r="27" spans="1:15" x14ac:dyDescent="0.2">
      <c r="A27" s="49" t="s">
        <v>17</v>
      </c>
      <c r="B27" s="49"/>
      <c r="C27" s="49"/>
      <c r="D27" s="49"/>
      <c r="L27" s="20"/>
      <c r="M27" s="20"/>
      <c r="N27" s="20"/>
      <c r="O27" s="3"/>
    </row>
    <row r="28" spans="1:15" x14ac:dyDescent="0.2">
      <c r="D28" s="4"/>
      <c r="O28" s="3"/>
    </row>
    <row r="29" spans="1:15" x14ac:dyDescent="0.2">
      <c r="A29" s="50" t="s">
        <v>14</v>
      </c>
      <c r="B29" s="51"/>
      <c r="C29" s="51"/>
      <c r="D29" s="5">
        <f>LOOKUP(B6,D7:E24,B7:B24)</f>
        <v>988.99999999999989</v>
      </c>
    </row>
    <row r="30" spans="1:15" x14ac:dyDescent="0.2">
      <c r="A30" s="52"/>
      <c r="B30" s="53"/>
      <c r="C30" s="54"/>
      <c r="D30" s="6"/>
    </row>
    <row r="31" spans="1:15" x14ac:dyDescent="0.2">
      <c r="A31" s="50" t="s">
        <v>12</v>
      </c>
      <c r="B31" s="51"/>
      <c r="C31" s="51"/>
      <c r="D31" s="5">
        <f>D29+(D29*0.05)</f>
        <v>1038.4499999999998</v>
      </c>
    </row>
    <row r="32" spans="1:15" x14ac:dyDescent="0.2">
      <c r="A32" s="52"/>
      <c r="B32" s="53"/>
      <c r="C32" s="54"/>
      <c r="D32" s="5"/>
    </row>
    <row r="33" spans="1:9" x14ac:dyDescent="0.2">
      <c r="A33" s="55" t="s">
        <v>16</v>
      </c>
      <c r="B33" s="51"/>
      <c r="C33" s="51"/>
      <c r="D33" s="7">
        <v>30</v>
      </c>
    </row>
    <row r="34" spans="1:9" x14ac:dyDescent="0.2">
      <c r="A34" s="52"/>
      <c r="B34" s="53"/>
      <c r="C34" s="54"/>
      <c r="D34" s="8"/>
    </row>
    <row r="35" spans="1:9" x14ac:dyDescent="0.2">
      <c r="A35" s="55" t="s">
        <v>13</v>
      </c>
      <c r="B35" s="56"/>
      <c r="C35" s="56"/>
      <c r="D35" s="5">
        <v>36</v>
      </c>
    </row>
    <row r="36" spans="1:9" x14ac:dyDescent="0.2">
      <c r="A36" s="34"/>
      <c r="B36" s="35"/>
      <c r="C36" s="35"/>
      <c r="D36" s="5"/>
    </row>
    <row r="37" spans="1:9" x14ac:dyDescent="0.2">
      <c r="A37" s="34"/>
      <c r="B37" s="35"/>
      <c r="C37" s="35"/>
      <c r="D37" s="5"/>
    </row>
    <row r="38" spans="1:9" ht="21.75" customHeight="1" x14ac:dyDescent="0.2">
      <c r="B38" s="9" t="s">
        <v>9</v>
      </c>
      <c r="C38" s="35"/>
      <c r="D38" s="5"/>
    </row>
    <row r="39" spans="1:9" ht="51" customHeight="1" x14ac:dyDescent="0.25">
      <c r="B39" s="39" t="s">
        <v>10</v>
      </c>
      <c r="C39" s="40"/>
      <c r="D39" s="40"/>
      <c r="E39" s="40"/>
      <c r="F39" s="40"/>
      <c r="G39" s="40"/>
      <c r="H39" s="40"/>
      <c r="I39" s="40"/>
    </row>
  </sheetData>
  <sheetProtection algorithmName="SHA-512" hashValue="mtFAZICRB71mjLjzqZYaeVvKXpC/1dm8WrKXTaV9mz4BIEcxNp34FDbsQK2V9rUdbd8CloBGHSRcLjOPp394Ow==" saltValue="HvHLiN/76JZMt+iGnYCwmQ==" spinCount="100000" sheet="1" objects="1" scenarios="1"/>
  <protectedRanges>
    <protectedRange algorithmName="SHA-512" hashValue="dBHQbFa0lUPciQef4Eys9ab8If26gfbHMWhpZ+5eadsXIkUtWyvm/R4K8ZQm6ipjF7KD1O6zeSXbbHmZfrd3XQ==" saltValue="RfUeYF3pZmiLdkXIGgKrZw==" spinCount="100000" sqref="B6" name="Rango1"/>
    <protectedRange algorithmName="SHA-512" hashValue="edQUyFZBun0Tv06weEy6Cb5ChbixNW6d8dfi4Ii1lJ9AlutQZYMR5qNn6hp4HirUY5nu8ZdFpOAbYZdC7GI13g==" saltValue="UqV1vJHaG8eIPg1gL1dR9w==" spinCount="100000" sqref="D33" name="Range1_4"/>
  </protectedRanges>
  <mergeCells count="12">
    <mergeCell ref="A27:D27"/>
    <mergeCell ref="C2:G2"/>
    <mergeCell ref="C3:G3"/>
    <mergeCell ref="C5:E5"/>
    <mergeCell ref="F5:G5"/>
    <mergeCell ref="D25:E25"/>
    <mergeCell ref="F25:G25"/>
    <mergeCell ref="A29:C29"/>
    <mergeCell ref="A31:C31"/>
    <mergeCell ref="A33:C33"/>
    <mergeCell ref="A35:C35"/>
    <mergeCell ref="B39:I3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TarifarioMediación2024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Jaramillo Castillo</dc:creator>
  <cp:lastModifiedBy>Maria Isabel Jaramillo Castillo</cp:lastModifiedBy>
  <dcterms:created xsi:type="dcterms:W3CDTF">2024-03-21T21:41:55Z</dcterms:created>
  <dcterms:modified xsi:type="dcterms:W3CDTF">2024-03-25T20:24:17Z</dcterms:modified>
</cp:coreProperties>
</file>